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-5400" yWindow="435" windowWidth="14535" windowHeight="11760"/>
  </bookViews>
  <sheets>
    <sheet name="A" sheetId="1" r:id="rId1"/>
  </sheets>
  <definedNames>
    <definedName name="_xlnm.Print_Area" localSheetId="0">A!$A$1:$E$63</definedName>
    <definedName name="_xlnm.Print_Titles" localSheetId="0">A!$A:$B,A!$1:$9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D24" i="1"/>
  <c r="D43" i="1"/>
  <c r="D51" i="1"/>
  <c r="D53" i="1"/>
  <c r="D57" i="1"/>
  <c r="D49" i="1"/>
  <c r="C49" i="1"/>
  <c r="C43" i="1"/>
  <c r="C11" i="1"/>
  <c r="C12" i="1"/>
  <c r="C14" i="1"/>
  <c r="D66" i="1"/>
  <c r="C51" i="1"/>
  <c r="C24" i="1"/>
  <c r="C53" i="1"/>
  <c r="C57" i="1"/>
</calcChain>
</file>

<file path=xl/sharedStrings.xml><?xml version="1.0" encoding="utf-8"?>
<sst xmlns="http://schemas.openxmlformats.org/spreadsheetml/2006/main" count="73" uniqueCount="72">
  <si>
    <t>Security:</t>
  </si>
  <si>
    <t>Federal Taxes - Tax on  Interest Income</t>
  </si>
  <si>
    <t>Trash Disposal - Dumpster Rent</t>
  </si>
  <si>
    <t>Annual Meeting -  Meeting &amp; Refreshments</t>
  </si>
  <si>
    <t xml:space="preserve"> </t>
  </si>
  <si>
    <t>Liability Insurance</t>
  </si>
  <si>
    <t>Budget</t>
  </si>
  <si>
    <t xml:space="preserve">    DEER VALLEY ESTATES PROPERTY </t>
  </si>
  <si>
    <t>Security Total</t>
  </si>
  <si>
    <t>Road Maintenance:</t>
  </si>
  <si>
    <r>
      <t xml:space="preserve">     </t>
    </r>
    <r>
      <rPr>
        <sz val="12"/>
        <rFont val="Times New Roman"/>
        <family val="1"/>
      </rPr>
      <t>Electricity for Entrance Gate &amp; Light</t>
    </r>
  </si>
  <si>
    <t>Gate Transmitters</t>
  </si>
  <si>
    <t>TOTAL REVENUES</t>
  </si>
  <si>
    <t>REVENUES</t>
  </si>
  <si>
    <t>EXPENDITURES</t>
  </si>
  <si>
    <t>TOTAL EXPENDITURES</t>
  </si>
  <si>
    <r>
      <t>Administration Costs (</t>
    </r>
    <r>
      <rPr>
        <sz val="12"/>
        <rFont val="Times New Roman"/>
        <family val="1"/>
      </rPr>
      <t>Bank Fees, Copying, Postage,</t>
    </r>
  </si>
  <si>
    <r>
      <t xml:space="preserve">    </t>
    </r>
    <r>
      <rPr>
        <sz val="12"/>
        <rFont val="Times New Roman"/>
        <family val="1"/>
      </rPr>
      <t xml:space="preserve"> P.O. Box, State Corp. Fee, Supplies, Telephone)</t>
    </r>
  </si>
  <si>
    <t xml:space="preserve">Legal Fees  </t>
  </si>
  <si>
    <r>
      <t xml:space="preserve">     </t>
    </r>
    <r>
      <rPr>
        <sz val="12"/>
        <rFont val="Times New Roman"/>
        <family val="1"/>
      </rPr>
      <t>Preparation</t>
    </r>
  </si>
  <si>
    <t xml:space="preserve">     Gate, Locks &amp; Entrance Light Maintenance</t>
  </si>
  <si>
    <r>
      <t xml:space="preserve">     </t>
    </r>
    <r>
      <rPr>
        <sz val="12"/>
        <rFont val="Times New Roman"/>
        <family val="1"/>
      </rPr>
      <t>Weed Control - Spraying Easement</t>
    </r>
  </si>
  <si>
    <t>Road Maintenance Total</t>
  </si>
  <si>
    <t xml:space="preserve">     Gate Transmitters</t>
  </si>
  <si>
    <t>NET GAIN (LOSS)</t>
  </si>
  <si>
    <t>OWNERS' ASSOCIATION</t>
  </si>
  <si>
    <t xml:space="preserve">                     Financial Statement</t>
  </si>
  <si>
    <t xml:space="preserve">     Misc.</t>
  </si>
  <si>
    <t>Lot Transfer Fees</t>
  </si>
  <si>
    <t xml:space="preserve">     Snow Removal</t>
  </si>
  <si>
    <r>
      <t xml:space="preserve">     </t>
    </r>
    <r>
      <rPr>
        <sz val="12"/>
        <rFont val="Times New Roman"/>
        <family val="1"/>
      </rPr>
      <t>Binder</t>
    </r>
  </si>
  <si>
    <t xml:space="preserve">     Gravel</t>
  </si>
  <si>
    <t>Bridge Inspection</t>
  </si>
  <si>
    <t xml:space="preserve">     Fencing</t>
  </si>
  <si>
    <t>Actual</t>
  </si>
  <si>
    <t>Should match Line "ENDING CASH BALANCE FY", correctness check</t>
  </si>
  <si>
    <t>Bridge Repair</t>
  </si>
  <si>
    <t>Collection of lien receivable(s)</t>
  </si>
  <si>
    <t>Notes</t>
  </si>
  <si>
    <t>Contingency for current liens</t>
  </si>
  <si>
    <t>Total cash balance in checking account</t>
  </si>
  <si>
    <t>Checking account</t>
  </si>
  <si>
    <t xml:space="preserve">  </t>
  </si>
  <si>
    <t>Interest - Bank Account Earnings (checking )</t>
  </si>
  <si>
    <t>55 Residents</t>
  </si>
  <si>
    <t>Discount for annual pre-pays (averages 66 lot owners)</t>
  </si>
  <si>
    <t>Anticipated dues income</t>
  </si>
  <si>
    <t xml:space="preserve">Dues paid beyond FY </t>
  </si>
  <si>
    <t>Delinquency Interest - 1% Monthly &amp; 10% Past Due Fee</t>
  </si>
  <si>
    <t>CD Total</t>
  </si>
  <si>
    <t>2019-2020</t>
  </si>
  <si>
    <t>WM Carryover as of 10/1/19</t>
  </si>
  <si>
    <t>CASH BALANCE AS OF 10/1/19</t>
  </si>
  <si>
    <t>Gross Annual Assessment Income - 84 Lots - $70/Month</t>
  </si>
  <si>
    <t>Trash - $12.00/Month</t>
  </si>
  <si>
    <t>58 residents</t>
  </si>
  <si>
    <t>ENDING CASH BALANCE FY 9/30/20</t>
  </si>
  <si>
    <t>CDs interest was taxed at 30%</t>
  </si>
  <si>
    <t>69 annual payers</t>
  </si>
  <si>
    <t>Reserve Fund (15 month CD matures on Dec 27, 2020)</t>
  </si>
  <si>
    <t>Reserve Fund (15 month CD matures Oct 10, 2020)</t>
  </si>
  <si>
    <t>Reserve Fund (15 month CD matures on July 4, 2021)</t>
  </si>
  <si>
    <t>Checking account (transferred to new CD 4/6/2020)</t>
  </si>
  <si>
    <t>Transferred to new 15 month CD matures on July 4, 2021</t>
  </si>
  <si>
    <t>Other Income</t>
  </si>
  <si>
    <t>Three checks never cashed - more than a year old</t>
  </si>
  <si>
    <t>Mosquito Control Pellets</t>
  </si>
  <si>
    <t>Mosquito Pellets</t>
  </si>
  <si>
    <t>reimbursements from lot owners</t>
  </si>
  <si>
    <t>PO Box annual fee,SOS,postage,labels &amp; copies for annual packet,100 checks,paper, cartridges</t>
  </si>
  <si>
    <t>749.71 is the difference = to be added to WM carryover for next year</t>
  </si>
  <si>
    <t>Collected more than expected. WM Carryover is the difference of what collected less what was paid to WM=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</si>
</sst>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2"/>
      <name val="Helv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doubleAccounting"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0" borderId="1" xfId="1" applyFont="1" applyBorder="1" applyProtection="1"/>
    <xf numFmtId="0" fontId="2" fillId="0" borderId="5" xfId="0" applyFont="1" applyBorder="1"/>
    <xf numFmtId="0" fontId="4" fillId="0" borderId="2" xfId="0" applyFont="1" applyBorder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9" fontId="4" fillId="0" borderId="2" xfId="0" applyNumberFormat="1" applyFont="1" applyBorder="1" applyProtection="1"/>
    <xf numFmtId="0" fontId="5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37" fontId="4" fillId="2" borderId="1" xfId="0" applyNumberFormat="1" applyFont="1" applyFill="1" applyBorder="1" applyProtection="1"/>
    <xf numFmtId="164" fontId="4" fillId="0" borderId="4" xfId="1" applyNumberFormat="1" applyFont="1" applyBorder="1" applyProtection="1"/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37" fontId="3" fillId="0" borderId="8" xfId="0" applyNumberFormat="1" applyFont="1" applyBorder="1" applyProtection="1"/>
    <xf numFmtId="0" fontId="4" fillId="0" borderId="11" xfId="0" applyFont="1" applyBorder="1"/>
    <xf numFmtId="0" fontId="3" fillId="0" borderId="4" xfId="0" applyFont="1" applyBorder="1"/>
    <xf numFmtId="164" fontId="8" fillId="0" borderId="12" xfId="1" applyNumberFormat="1" applyFont="1" applyBorder="1" applyProtection="1"/>
    <xf numFmtId="164" fontId="4" fillId="2" borderId="8" xfId="1" applyNumberFormat="1" applyFont="1" applyFill="1" applyBorder="1" applyProtection="1"/>
    <xf numFmtId="43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wrapText="1"/>
    </xf>
    <xf numFmtId="164" fontId="6" fillId="0" borderId="0" xfId="1" applyNumberFormat="1" applyFont="1" applyBorder="1" applyProtection="1"/>
    <xf numFmtId="44" fontId="4" fillId="0" borderId="10" xfId="1" applyNumberFormat="1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4" fillId="0" borderId="14" xfId="0" applyFont="1" applyBorder="1"/>
    <xf numFmtId="37" fontId="3" fillId="0" borderId="16" xfId="0" applyNumberFormat="1" applyFont="1" applyBorder="1" applyProtection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/>
    <xf numFmtId="37" fontId="4" fillId="0" borderId="1" xfId="0" applyNumberFormat="1" applyFont="1" applyBorder="1" applyProtection="1"/>
    <xf numFmtId="37" fontId="4" fillId="0" borderId="1" xfId="1" applyNumberFormat="1" applyFont="1" applyBorder="1" applyProtection="1"/>
    <xf numFmtId="41" fontId="4" fillId="0" borderId="1" xfId="1" applyNumberFormat="1" applyFont="1" applyBorder="1" applyProtection="1"/>
    <xf numFmtId="37" fontId="3" fillId="2" borderId="1" xfId="1" applyNumberFormat="1" applyFont="1" applyFill="1" applyBorder="1" applyProtection="1"/>
    <xf numFmtId="37" fontId="3" fillId="2" borderId="9" xfId="1" applyNumberFormat="1" applyFont="1" applyFill="1" applyBorder="1" applyProtection="1"/>
    <xf numFmtId="37" fontId="3" fillId="0" borderId="1" xfId="1" applyNumberFormat="1" applyFont="1" applyBorder="1" applyProtection="1"/>
    <xf numFmtId="37" fontId="3" fillId="0" borderId="3" xfId="0" applyNumberFormat="1" applyFont="1" applyBorder="1" applyProtection="1"/>
    <xf numFmtId="37" fontId="3" fillId="2" borderId="1" xfId="0" applyNumberFormat="1" applyFont="1" applyFill="1" applyBorder="1" applyProtection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6" fillId="0" borderId="17" xfId="1" applyNumberFormat="1" applyFont="1" applyBorder="1" applyProtection="1"/>
    <xf numFmtId="0" fontId="3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164" fontId="4" fillId="0" borderId="1" xfId="1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Border="1"/>
    <xf numFmtId="1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44" fontId="3" fillId="0" borderId="0" xfId="0" applyNumberFormat="1" applyFont="1"/>
    <xf numFmtId="0" fontId="9" fillId="0" borderId="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2" fontId="3" fillId="0" borderId="0" xfId="0" applyNumberFormat="1" applyFont="1" applyBorder="1"/>
    <xf numFmtId="2" fontId="4" fillId="0" borderId="4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0" xfId="1" applyNumberFormat="1" applyFont="1" applyFill="1" applyBorder="1" applyAlignment="1">
      <alignment horizontal="right"/>
    </xf>
    <xf numFmtId="2" fontId="3" fillId="0" borderId="1" xfId="1" applyNumberFormat="1" applyFont="1" applyFill="1" applyBorder="1" applyProtection="1"/>
    <xf numFmtId="2" fontId="4" fillId="0" borderId="9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Protection="1"/>
    <xf numFmtId="2" fontId="4" fillId="0" borderId="4" xfId="1" applyNumberFormat="1" applyFont="1" applyBorder="1" applyProtection="1"/>
    <xf numFmtId="2" fontId="3" fillId="0" borderId="8" xfId="0" applyNumberFormat="1" applyFont="1" applyBorder="1" applyProtection="1"/>
    <xf numFmtId="2" fontId="3" fillId="0" borderId="3" xfId="0" applyNumberFormat="1" applyFont="1" applyBorder="1" applyProtection="1"/>
    <xf numFmtId="2" fontId="4" fillId="0" borderId="1" xfId="1" applyNumberFormat="1" applyFont="1" applyBorder="1" applyProtection="1"/>
    <xf numFmtId="2" fontId="3" fillId="2" borderId="9" xfId="1" applyNumberFormat="1" applyFont="1" applyFill="1" applyBorder="1" applyProtection="1"/>
    <xf numFmtId="2" fontId="4" fillId="2" borderId="8" xfId="1" applyNumberFormat="1" applyFont="1" applyFill="1" applyBorder="1" applyProtection="1"/>
    <xf numFmtId="2" fontId="4" fillId="2" borderId="1" xfId="0" applyNumberFormat="1" applyFont="1" applyFill="1" applyBorder="1" applyProtection="1"/>
    <xf numFmtId="2" fontId="3" fillId="0" borderId="13" xfId="0" applyNumberFormat="1" applyFont="1" applyBorder="1"/>
    <xf numFmtId="2" fontId="8" fillId="0" borderId="12" xfId="1" applyNumberFormat="1" applyFont="1" applyBorder="1" applyProtection="1"/>
    <xf numFmtId="2" fontId="3" fillId="0" borderId="16" xfId="0" applyNumberFormat="1" applyFont="1" applyBorder="1" applyProtection="1"/>
    <xf numFmtId="2" fontId="6" fillId="0" borderId="0" xfId="1" applyNumberFormat="1" applyFont="1" applyBorder="1" applyProtection="1"/>
    <xf numFmtId="2" fontId="3" fillId="0" borderId="4" xfId="0" applyNumberFormat="1" applyFont="1" applyBorder="1"/>
    <xf numFmtId="2" fontId="3" fillId="0" borderId="0" xfId="0" applyNumberFormat="1" applyFont="1" applyFill="1" applyBorder="1"/>
    <xf numFmtId="2" fontId="3" fillId="0" borderId="4" xfId="0" applyNumberFormat="1" applyFont="1" applyFill="1" applyBorder="1"/>
    <xf numFmtId="37" fontId="3" fillId="0" borderId="0" xfId="0" applyNumberFormat="1" applyFont="1" applyBorder="1" applyProtection="1"/>
    <xf numFmtId="2" fontId="3" fillId="0" borderId="1" xfId="0" applyNumberFormat="1" applyFont="1" applyBorder="1" applyProtection="1"/>
    <xf numFmtId="14" fontId="10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7" fontId="4" fillId="0" borderId="3" xfId="0" applyNumberFormat="1" applyFont="1" applyBorder="1" applyProtection="1"/>
    <xf numFmtId="37" fontId="3" fillId="2" borderId="3" xfId="0" applyNumberFormat="1" applyFont="1" applyFill="1" applyBorder="1" applyProtection="1"/>
    <xf numFmtId="37" fontId="4" fillId="3" borderId="2" xfId="0" applyNumberFormat="1" applyFont="1" applyFill="1" applyBorder="1" applyProtection="1"/>
    <xf numFmtId="0" fontId="4" fillId="0" borderId="0" xfId="0" applyFont="1" applyBorder="1" applyAlignment="1">
      <alignment horizontal="center" vertical="center"/>
    </xf>
    <xf numFmtId="164" fontId="4" fillId="0" borderId="0" xfId="1" applyNumberFormat="1" applyFont="1" applyBorder="1" applyProtection="1"/>
    <xf numFmtId="37" fontId="4" fillId="0" borderId="0" xfId="0" applyNumberFormat="1" applyFont="1" applyBorder="1" applyProtection="1"/>
    <xf numFmtId="37" fontId="4" fillId="0" borderId="18" xfId="0" applyNumberFormat="1" applyFont="1" applyBorder="1" applyProtection="1"/>
    <xf numFmtId="2" fontId="4" fillId="0" borderId="8" xfId="0" applyNumberFormat="1" applyFont="1" applyBorder="1" applyAlignment="1">
      <alignment horizontal="center" vertical="center"/>
    </xf>
    <xf numFmtId="2" fontId="4" fillId="0" borderId="9" xfId="1" applyNumberFormat="1" applyFont="1" applyBorder="1" applyProtection="1"/>
    <xf numFmtId="2" fontId="3" fillId="0" borderId="0" xfId="0" applyNumberFormat="1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 enableFormatConditionsCalculation="0">
    <pageSetUpPr fitToPage="1"/>
  </sheetPr>
  <dimension ref="A1:I68"/>
  <sheetViews>
    <sheetView showGridLines="0" tabSelected="1" topLeftCell="A12" zoomScale="75" zoomScaleNormal="75" zoomScalePageLayoutView="75" workbookViewId="0">
      <selection activeCell="J22" sqref="J22"/>
    </sheetView>
  </sheetViews>
  <sheetFormatPr defaultColWidth="9.77734375" defaultRowHeight="15.75" x14ac:dyDescent="0.25"/>
  <cols>
    <col min="1" max="1" width="45" style="1" customWidth="1"/>
    <col min="2" max="2" width="2.77734375" style="1" customWidth="1"/>
    <col min="3" max="3" width="11.6640625" style="3" customWidth="1"/>
    <col min="4" max="4" width="11.77734375" style="71" customWidth="1"/>
    <col min="5" max="5" width="41.44140625" style="33" customWidth="1"/>
    <col min="6" max="6" width="7.5546875" style="1" customWidth="1"/>
    <col min="7" max="16384" width="9.77734375" style="1"/>
  </cols>
  <sheetData>
    <row r="1" spans="1:7" ht="18.75" x14ac:dyDescent="0.3">
      <c r="A1" s="24" t="s">
        <v>7</v>
      </c>
      <c r="B1" s="3"/>
    </row>
    <row r="2" spans="1:7" ht="18.75" x14ac:dyDescent="0.3">
      <c r="A2" s="24" t="s">
        <v>25</v>
      </c>
      <c r="B2" s="3"/>
      <c r="E2" s="33" t="s">
        <v>38</v>
      </c>
    </row>
    <row r="3" spans="1:7" ht="18.75" x14ac:dyDescent="0.3">
      <c r="A3" s="9"/>
      <c r="B3" s="16"/>
      <c r="C3" s="55" t="s">
        <v>50</v>
      </c>
      <c r="D3" s="72" t="s">
        <v>50</v>
      </c>
      <c r="E3" s="34"/>
    </row>
    <row r="4" spans="1:7" ht="19.5" thickBot="1" x14ac:dyDescent="0.35">
      <c r="A4" s="17" t="s">
        <v>26</v>
      </c>
      <c r="B4" s="5"/>
      <c r="C4" s="22"/>
      <c r="D4" s="73"/>
      <c r="E4" s="34"/>
    </row>
    <row r="5" spans="1:7" ht="21.75" customHeight="1" thickBot="1" x14ac:dyDescent="0.35">
      <c r="A5" s="44" t="s">
        <v>52</v>
      </c>
      <c r="B5" s="3"/>
      <c r="C5" s="39"/>
      <c r="D5" s="74">
        <v>1704.22</v>
      </c>
      <c r="E5" s="45" t="s">
        <v>62</v>
      </c>
    </row>
    <row r="6" spans="1:7" s="64" customFormat="1" x14ac:dyDescent="0.25">
      <c r="A6" s="61" t="s">
        <v>51</v>
      </c>
      <c r="B6" s="62"/>
      <c r="C6" s="63"/>
      <c r="D6" s="75">
        <v>494.33</v>
      </c>
      <c r="E6" s="66" t="s">
        <v>41</v>
      </c>
    </row>
    <row r="7" spans="1:7" ht="18.75" x14ac:dyDescent="0.3">
      <c r="A7" s="44"/>
      <c r="B7" s="5"/>
      <c r="C7" s="23"/>
      <c r="D7" s="76"/>
      <c r="E7" s="34"/>
    </row>
    <row r="8" spans="1:7" s="6" customFormat="1" ht="18.75" x14ac:dyDescent="0.25">
      <c r="A8" s="21" t="s">
        <v>4</v>
      </c>
      <c r="B8" s="11"/>
      <c r="C8" s="25" t="s">
        <v>6</v>
      </c>
      <c r="D8" s="77" t="s">
        <v>34</v>
      </c>
      <c r="E8" s="35"/>
    </row>
    <row r="9" spans="1:7" s="7" customFormat="1" x14ac:dyDescent="0.25">
      <c r="A9" s="18"/>
      <c r="B9" s="12"/>
      <c r="C9" s="26">
        <v>44104</v>
      </c>
      <c r="D9" s="95">
        <v>44104</v>
      </c>
      <c r="E9" s="36"/>
    </row>
    <row r="10" spans="1:7" s="15" customFormat="1" ht="16.5" thickBot="1" x14ac:dyDescent="0.3">
      <c r="A10" s="107" t="s">
        <v>13</v>
      </c>
      <c r="B10" s="108"/>
      <c r="C10" s="100" t="s">
        <v>44</v>
      </c>
      <c r="D10" s="104" t="s">
        <v>55</v>
      </c>
      <c r="E10" s="36"/>
    </row>
    <row r="11" spans="1:7" ht="38.25" customHeight="1" x14ac:dyDescent="0.25">
      <c r="A11" s="10" t="s">
        <v>53</v>
      </c>
      <c r="B11" s="46"/>
      <c r="C11" s="101">
        <f>(70*12*84)</f>
        <v>70560</v>
      </c>
      <c r="D11" s="82">
        <v>68424.59</v>
      </c>
      <c r="E11" s="33" t="s">
        <v>58</v>
      </c>
      <c r="G11" s="68"/>
    </row>
    <row r="12" spans="1:7" ht="21" customHeight="1" x14ac:dyDescent="0.25">
      <c r="A12" s="10" t="s">
        <v>45</v>
      </c>
      <c r="B12" s="46"/>
      <c r="C12" s="101">
        <f>+(69*-30)</f>
        <v>-2070</v>
      </c>
      <c r="D12" s="82"/>
      <c r="E12" s="69"/>
    </row>
    <row r="13" spans="1:7" ht="33" customHeight="1" x14ac:dyDescent="0.25">
      <c r="A13" s="10" t="s">
        <v>39</v>
      </c>
      <c r="B13" s="46"/>
      <c r="C13" s="101"/>
      <c r="D13" s="82"/>
    </row>
    <row r="14" spans="1:7" ht="18" customHeight="1" x14ac:dyDescent="0.25">
      <c r="A14" s="10" t="s">
        <v>46</v>
      </c>
      <c r="B14" s="46"/>
      <c r="C14" s="101">
        <f>SUM(C11:C13)</f>
        <v>68490</v>
      </c>
      <c r="D14" s="82"/>
    </row>
    <row r="15" spans="1:7" ht="18" customHeight="1" x14ac:dyDescent="0.25">
      <c r="A15" s="10" t="s">
        <v>47</v>
      </c>
      <c r="B15" s="46"/>
      <c r="C15" s="2"/>
      <c r="D15" s="82"/>
      <c r="E15" s="34"/>
    </row>
    <row r="16" spans="1:7" x14ac:dyDescent="0.25">
      <c r="A16" s="13" t="s">
        <v>48</v>
      </c>
      <c r="B16" s="46"/>
      <c r="C16" s="102">
        <v>100</v>
      </c>
      <c r="D16" s="82"/>
    </row>
    <row r="17" spans="1:6" x14ac:dyDescent="0.25">
      <c r="A17" s="13" t="s">
        <v>11</v>
      </c>
      <c r="B17" s="46"/>
      <c r="C17" s="102">
        <v>300</v>
      </c>
      <c r="D17" s="82">
        <v>131.19999999999999</v>
      </c>
    </row>
    <row r="18" spans="1:6" x14ac:dyDescent="0.25">
      <c r="A18" s="10" t="s">
        <v>43</v>
      </c>
      <c r="B18" s="46"/>
      <c r="C18" s="102">
        <v>30</v>
      </c>
      <c r="D18" s="82">
        <v>25.01</v>
      </c>
    </row>
    <row r="19" spans="1:6" x14ac:dyDescent="0.25">
      <c r="A19" s="13" t="s">
        <v>28</v>
      </c>
      <c r="B19" s="46"/>
      <c r="C19" s="102">
        <v>100</v>
      </c>
      <c r="D19" s="82">
        <v>330</v>
      </c>
    </row>
    <row r="20" spans="1:6" x14ac:dyDescent="0.25">
      <c r="A20" s="13" t="s">
        <v>66</v>
      </c>
      <c r="B20" s="46"/>
      <c r="C20" s="102"/>
      <c r="D20" s="82">
        <v>425.1</v>
      </c>
      <c r="E20" s="33" t="s">
        <v>68</v>
      </c>
    </row>
    <row r="21" spans="1:6" x14ac:dyDescent="0.25">
      <c r="A21" s="13" t="s">
        <v>64</v>
      </c>
      <c r="B21" s="46"/>
      <c r="C21" s="102"/>
      <c r="D21" s="82">
        <v>36.99</v>
      </c>
      <c r="E21" s="33" t="s">
        <v>65</v>
      </c>
    </row>
    <row r="22" spans="1:6" ht="41.25" customHeight="1" x14ac:dyDescent="0.25">
      <c r="A22" s="13" t="s">
        <v>54</v>
      </c>
      <c r="B22" s="14"/>
      <c r="C22" s="99">
        <v>7920</v>
      </c>
      <c r="D22" s="82">
        <v>8483.11</v>
      </c>
      <c r="E22" s="33" t="s">
        <v>71</v>
      </c>
      <c r="F22" s="113">
        <f>D22-D50</f>
        <v>749.71000000000095</v>
      </c>
    </row>
    <row r="23" spans="1:6" x14ac:dyDescent="0.25">
      <c r="A23" s="13" t="s">
        <v>37</v>
      </c>
      <c r="B23" s="14"/>
      <c r="C23" s="103">
        <v>0</v>
      </c>
      <c r="D23" s="105"/>
    </row>
    <row r="24" spans="1:6" x14ac:dyDescent="0.25">
      <c r="A24" s="109" t="s">
        <v>12</v>
      </c>
      <c r="B24" s="110"/>
      <c r="C24" s="20">
        <f>SUM(C11:C23)-C14</f>
        <v>76940</v>
      </c>
      <c r="D24" s="79">
        <f>SUM(D11:D23)-D15</f>
        <v>77856</v>
      </c>
    </row>
    <row r="25" spans="1:6" x14ac:dyDescent="0.25">
      <c r="A25" s="4"/>
      <c r="B25" s="5"/>
      <c r="C25" s="27"/>
      <c r="D25" s="80"/>
    </row>
    <row r="26" spans="1:6" ht="16.5" thickBot="1" x14ac:dyDescent="0.3">
      <c r="A26" s="111" t="s">
        <v>14</v>
      </c>
      <c r="B26" s="112"/>
      <c r="C26" s="53"/>
      <c r="D26" s="81"/>
    </row>
    <row r="27" spans="1:6" x14ac:dyDescent="0.25">
      <c r="A27" s="10" t="s">
        <v>16</v>
      </c>
      <c r="B27" s="5"/>
      <c r="C27" s="47"/>
      <c r="D27" s="78"/>
    </row>
    <row r="28" spans="1:6" ht="31.5" x14ac:dyDescent="0.25">
      <c r="A28" s="10" t="s">
        <v>17</v>
      </c>
      <c r="B28" s="3"/>
      <c r="C28" s="49">
        <v>600</v>
      </c>
      <c r="D28" s="78">
        <v>972.25</v>
      </c>
      <c r="E28" s="33" t="s">
        <v>69</v>
      </c>
    </row>
    <row r="29" spans="1:6" x14ac:dyDescent="0.25">
      <c r="A29" s="10" t="s">
        <v>3</v>
      </c>
      <c r="B29" s="46"/>
      <c r="C29" s="97">
        <v>100</v>
      </c>
      <c r="D29" s="78"/>
    </row>
    <row r="30" spans="1:6" x14ac:dyDescent="0.25">
      <c r="A30" s="10" t="s">
        <v>32</v>
      </c>
      <c r="B30" s="46"/>
      <c r="C30" s="97">
        <v>0</v>
      </c>
      <c r="D30" s="78"/>
    </row>
    <row r="31" spans="1:6" x14ac:dyDescent="0.25">
      <c r="A31" s="10" t="s">
        <v>36</v>
      </c>
      <c r="B31" s="46"/>
      <c r="C31" s="97">
        <v>0</v>
      </c>
      <c r="D31" s="78"/>
    </row>
    <row r="32" spans="1:6" x14ac:dyDescent="0.25">
      <c r="A32" s="10" t="s">
        <v>1</v>
      </c>
      <c r="B32" s="46"/>
      <c r="C32" s="97">
        <v>50</v>
      </c>
      <c r="D32" s="78">
        <v>110</v>
      </c>
      <c r="E32" s="33" t="s">
        <v>57</v>
      </c>
    </row>
    <row r="33" spans="1:9" ht="15" customHeight="1" x14ac:dyDescent="0.25">
      <c r="A33" s="10" t="s">
        <v>18</v>
      </c>
      <c r="B33" s="46"/>
      <c r="C33" s="97">
        <v>2000</v>
      </c>
      <c r="D33" s="78"/>
    </row>
    <row r="34" spans="1:9" x14ac:dyDescent="0.25">
      <c r="A34" s="10" t="s">
        <v>5</v>
      </c>
      <c r="B34" s="3"/>
      <c r="C34" s="48">
        <v>1300</v>
      </c>
      <c r="D34" s="78">
        <v>1299</v>
      </c>
    </row>
    <row r="35" spans="1:9" x14ac:dyDescent="0.25">
      <c r="A35" s="10" t="s">
        <v>67</v>
      </c>
      <c r="B35" s="3"/>
      <c r="C35" s="48"/>
      <c r="D35" s="78">
        <v>774.22</v>
      </c>
    </row>
    <row r="36" spans="1:9" x14ac:dyDescent="0.25">
      <c r="A36" s="10" t="s">
        <v>9</v>
      </c>
      <c r="B36" s="3"/>
      <c r="C36" s="54">
        <v>54176</v>
      </c>
      <c r="D36" s="78"/>
    </row>
    <row r="37" spans="1:9" x14ac:dyDescent="0.25">
      <c r="A37" s="10" t="s">
        <v>30</v>
      </c>
      <c r="B37" s="2"/>
      <c r="C37" s="54">
        <v>0</v>
      </c>
      <c r="D37" s="78">
        <v>12849.86</v>
      </c>
      <c r="E37" s="37"/>
      <c r="I37" s="32"/>
    </row>
    <row r="38" spans="1:9" x14ac:dyDescent="0.25">
      <c r="A38" s="4" t="s">
        <v>31</v>
      </c>
      <c r="B38" s="2"/>
      <c r="C38" s="54">
        <v>0</v>
      </c>
      <c r="D38" s="78">
        <v>24717.71</v>
      </c>
    </row>
    <row r="39" spans="1:9" x14ac:dyDescent="0.25">
      <c r="A39" s="10" t="s">
        <v>19</v>
      </c>
      <c r="B39" s="46"/>
      <c r="C39" s="54">
        <v>0</v>
      </c>
      <c r="D39" s="78">
        <v>15300</v>
      </c>
    </row>
    <row r="40" spans="1:9" x14ac:dyDescent="0.25">
      <c r="A40" s="4" t="s">
        <v>27</v>
      </c>
      <c r="B40" s="46"/>
      <c r="C40" s="52"/>
      <c r="D40" s="78">
        <v>18.86</v>
      </c>
    </row>
    <row r="41" spans="1:9" x14ac:dyDescent="0.25">
      <c r="A41" s="4" t="s">
        <v>29</v>
      </c>
      <c r="B41" s="2"/>
      <c r="C41" s="50">
        <v>8000</v>
      </c>
      <c r="D41" s="78">
        <v>2745</v>
      </c>
    </row>
    <row r="42" spans="1:9" x14ac:dyDescent="0.25">
      <c r="A42" s="10" t="s">
        <v>21</v>
      </c>
      <c r="B42" s="2"/>
      <c r="C42" s="51">
        <v>0</v>
      </c>
      <c r="D42" s="83">
        <v>219.46</v>
      </c>
    </row>
    <row r="43" spans="1:9" x14ac:dyDescent="0.25">
      <c r="A43" s="10" t="s">
        <v>22</v>
      </c>
      <c r="B43" s="3"/>
      <c r="C43" s="31">
        <f>SUM(C36:C42)</f>
        <v>62176</v>
      </c>
      <c r="D43" s="84">
        <f>SUM(D36:D42)</f>
        <v>55850.89</v>
      </c>
      <c r="E43" s="34"/>
    </row>
    <row r="44" spans="1:9" x14ac:dyDescent="0.25">
      <c r="A44" s="10" t="s">
        <v>0</v>
      </c>
      <c r="B44" s="3"/>
      <c r="C44" s="8"/>
      <c r="D44" s="82"/>
      <c r="E44" s="34"/>
    </row>
    <row r="45" spans="1:9" x14ac:dyDescent="0.25">
      <c r="A45" s="10" t="s">
        <v>10</v>
      </c>
      <c r="B45" s="2"/>
      <c r="C45" s="54">
        <v>500</v>
      </c>
      <c r="D45" s="82">
        <v>240</v>
      </c>
    </row>
    <row r="46" spans="1:9" x14ac:dyDescent="0.25">
      <c r="A46" s="4" t="s">
        <v>33</v>
      </c>
      <c r="B46" s="2"/>
      <c r="C46" s="98">
        <v>2000</v>
      </c>
      <c r="D46" s="82"/>
    </row>
    <row r="47" spans="1:9" x14ac:dyDescent="0.25">
      <c r="A47" s="4" t="s">
        <v>20</v>
      </c>
      <c r="B47" s="5"/>
      <c r="C47" s="53">
        <v>100</v>
      </c>
      <c r="D47" s="82"/>
    </row>
    <row r="48" spans="1:9" x14ac:dyDescent="0.25">
      <c r="A48" s="4" t="s">
        <v>23</v>
      </c>
      <c r="B48" s="46"/>
      <c r="C48" s="53">
        <v>300</v>
      </c>
      <c r="D48" s="82"/>
    </row>
    <row r="49" spans="1:5" x14ac:dyDescent="0.25">
      <c r="A49" s="10" t="s">
        <v>8</v>
      </c>
      <c r="B49" s="46"/>
      <c r="C49" s="20">
        <f>SUM(C45:C48)</f>
        <v>2900</v>
      </c>
      <c r="D49" s="79">
        <f>SUM(D45:D48)</f>
        <v>240</v>
      </c>
    </row>
    <row r="50" spans="1:5" ht="31.5" x14ac:dyDescent="0.25">
      <c r="A50" s="10" t="s">
        <v>2</v>
      </c>
      <c r="B50" s="46"/>
      <c r="C50" s="19">
        <v>7814</v>
      </c>
      <c r="D50" s="85">
        <v>7733.4</v>
      </c>
      <c r="E50" s="106" t="s">
        <v>70</v>
      </c>
    </row>
    <row r="51" spans="1:5" x14ac:dyDescent="0.25">
      <c r="A51" s="56" t="s">
        <v>15</v>
      </c>
      <c r="B51" s="2"/>
      <c r="C51" s="20">
        <f>SUM(C28+C29+C30+C32+C33+C34+C43+C49+C50)</f>
        <v>76940</v>
      </c>
      <c r="D51" s="79">
        <f>SUM(D28+D29+D30+D31+D32+D33+D34+D35+D43+D49+D50)</f>
        <v>66979.759999999995</v>
      </c>
    </row>
    <row r="52" spans="1:5" x14ac:dyDescent="0.25">
      <c r="A52" s="4"/>
      <c r="B52" s="57"/>
      <c r="D52" s="86"/>
      <c r="E52" s="34"/>
    </row>
    <row r="53" spans="1:5" ht="16.5" thickBot="1" x14ac:dyDescent="0.3">
      <c r="A53" s="58" t="s">
        <v>24</v>
      </c>
      <c r="B53" s="28"/>
      <c r="C53" s="30">
        <f>SUM(C24-C51)</f>
        <v>0</v>
      </c>
      <c r="D53" s="87">
        <f>D24-D51</f>
        <v>10876.240000000005</v>
      </c>
      <c r="E53" s="34" t="s">
        <v>42</v>
      </c>
    </row>
    <row r="54" spans="1:5" x14ac:dyDescent="0.25">
      <c r="A54" s="56"/>
      <c r="B54" s="5"/>
      <c r="C54" s="43"/>
      <c r="D54" s="88"/>
      <c r="E54" s="37"/>
    </row>
    <row r="55" spans="1:5" x14ac:dyDescent="0.25">
      <c r="A55" s="70" t="s">
        <v>63</v>
      </c>
      <c r="B55" s="3"/>
      <c r="C55" s="93"/>
      <c r="D55" s="94">
        <v>-1704.22</v>
      </c>
      <c r="E55" s="37"/>
    </row>
    <row r="56" spans="1:5" x14ac:dyDescent="0.25">
      <c r="A56" s="96"/>
      <c r="B56" s="3"/>
      <c r="C56" s="93"/>
      <c r="D56" s="94"/>
      <c r="E56" s="37"/>
    </row>
    <row r="57" spans="1:5" ht="21" thickBot="1" x14ac:dyDescent="0.45">
      <c r="A57" s="44" t="s">
        <v>56</v>
      </c>
      <c r="B57" s="3"/>
      <c r="C57" s="59">
        <f>SUM(C5+C53)</f>
        <v>0</v>
      </c>
      <c r="D57" s="87">
        <f>SUM(D5+D6+D53+D54+D55+D56)</f>
        <v>11370.570000000005</v>
      </c>
      <c r="E57" s="37"/>
    </row>
    <row r="58" spans="1:5" ht="18" x14ac:dyDescent="0.4">
      <c r="B58" s="3"/>
      <c r="C58" s="38"/>
      <c r="D58" s="89"/>
      <c r="E58" s="37"/>
    </row>
    <row r="59" spans="1:5" ht="51" customHeight="1" x14ac:dyDescent="0.25">
      <c r="A59" s="60"/>
      <c r="C59" s="29"/>
      <c r="D59" s="90"/>
      <c r="E59" s="106"/>
    </row>
    <row r="60" spans="1:5" x14ac:dyDescent="0.25">
      <c r="A60" s="3"/>
    </row>
    <row r="61" spans="1:5" x14ac:dyDescent="0.25">
      <c r="A61" s="40" t="s">
        <v>40</v>
      </c>
      <c r="B61" s="41"/>
      <c r="C61" s="41"/>
      <c r="D61" s="90">
        <v>11370.57</v>
      </c>
      <c r="E61" s="1" t="s">
        <v>35</v>
      </c>
    </row>
    <row r="62" spans="1:5" s="64" customFormat="1" x14ac:dyDescent="0.25">
      <c r="C62" s="65"/>
      <c r="D62" s="91"/>
    </row>
    <row r="63" spans="1:5" x14ac:dyDescent="0.25">
      <c r="A63" s="42" t="s">
        <v>60</v>
      </c>
      <c r="B63" s="41"/>
      <c r="C63" s="41"/>
      <c r="D63" s="92">
        <v>15300.82</v>
      </c>
      <c r="E63" s="64"/>
    </row>
    <row r="64" spans="1:5" x14ac:dyDescent="0.25">
      <c r="A64" s="42" t="s">
        <v>61</v>
      </c>
      <c r="C64" s="42"/>
      <c r="D64" s="92">
        <v>6851.56</v>
      </c>
    </row>
    <row r="65" spans="1:5" x14ac:dyDescent="0.25">
      <c r="A65" s="2" t="s">
        <v>59</v>
      </c>
      <c r="C65" s="2"/>
      <c r="D65" s="91">
        <v>6000</v>
      </c>
    </row>
    <row r="66" spans="1:5" x14ac:dyDescent="0.25">
      <c r="C66" s="3" t="s">
        <v>49</v>
      </c>
      <c r="D66" s="71">
        <f>SUM(D63:D65)</f>
        <v>28152.38</v>
      </c>
    </row>
    <row r="68" spans="1:5" x14ac:dyDescent="0.25">
      <c r="E68" s="67"/>
    </row>
  </sheetData>
  <mergeCells count="3">
    <mergeCell ref="A10:B10"/>
    <mergeCell ref="A24:B24"/>
    <mergeCell ref="A26:B26"/>
  </mergeCells>
  <printOptions horizontalCentered="1" verticalCentered="1"/>
  <pageMargins left="0.25" right="0.25" top="0" bottom="0" header="0.19" footer="0.5"/>
  <pageSetup scale="5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Lincoln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kerickson72@gmail.com</dc:creator>
  <cp:lastModifiedBy>kerickson72@gmail.com</cp:lastModifiedBy>
  <cp:lastPrinted>2016-02-22T22:54:51Z</cp:lastPrinted>
  <dcterms:created xsi:type="dcterms:W3CDTF">1998-09-13T17:13:00Z</dcterms:created>
  <dcterms:modified xsi:type="dcterms:W3CDTF">2020-10-07T11:53:37Z</dcterms:modified>
</cp:coreProperties>
</file>