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vma\OneDrive\Desktop\DVE Board\Annual Meeting\2022\"/>
    </mc:Choice>
  </mc:AlternateContent>
  <xr:revisionPtr revIDLastSave="0" documentId="8_{8BD0C94B-7D13-4ADA-B4FB-3C7203BB15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</sheets>
  <definedNames>
    <definedName name="_xlnm.Print_Area" localSheetId="0">A!$A$1:$C$59</definedName>
    <definedName name="_xlnm.Print_Titles" localSheetId="0">A!$A:$A,A!$1:$6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1" l="1"/>
  <c r="B32" i="1"/>
  <c r="B39" i="1"/>
  <c r="B38" i="1"/>
  <c r="B37" i="1"/>
  <c r="B43" i="1"/>
  <c r="B9" i="1"/>
  <c r="B57" i="1"/>
  <c r="B59" i="1" s="1"/>
  <c r="B49" i="1"/>
  <c r="B8" i="1"/>
  <c r="B11" i="1" l="1"/>
  <c r="B20" i="1" s="1"/>
  <c r="B53" i="1" l="1"/>
</calcChain>
</file>

<file path=xl/sharedStrings.xml><?xml version="1.0" encoding="utf-8"?>
<sst xmlns="http://schemas.openxmlformats.org/spreadsheetml/2006/main" count="56" uniqueCount="54">
  <si>
    <t>Security:</t>
  </si>
  <si>
    <t>Federal Taxes - Tax on  Interest Income</t>
  </si>
  <si>
    <t>Annual Meeting -  Meeting &amp; Refreshments</t>
  </si>
  <si>
    <t>Liability Insurance</t>
  </si>
  <si>
    <t>Budget</t>
  </si>
  <si>
    <t xml:space="preserve">    DEER VALLEY ESTATES PROPERTY </t>
  </si>
  <si>
    <t>Security Total</t>
  </si>
  <si>
    <t>Road Maintenance:</t>
  </si>
  <si>
    <r>
      <t xml:space="preserve">     </t>
    </r>
    <r>
      <rPr>
        <sz val="12"/>
        <rFont val="Times New Roman"/>
        <family val="1"/>
      </rPr>
      <t>Electricity for Entrance Gate &amp; Light</t>
    </r>
  </si>
  <si>
    <t>Gate Transmitters</t>
  </si>
  <si>
    <t>TOTAL REVENUES</t>
  </si>
  <si>
    <t>REVENUES</t>
  </si>
  <si>
    <t>EXPENDITURES</t>
  </si>
  <si>
    <t>TOTAL EXPENDITURES</t>
  </si>
  <si>
    <r>
      <t>Administration Costs (</t>
    </r>
    <r>
      <rPr>
        <sz val="12"/>
        <rFont val="Times New Roman"/>
        <family val="1"/>
      </rPr>
      <t>Bank Fees, Copying, Postage,</t>
    </r>
  </si>
  <si>
    <t xml:space="preserve">Legal Fees  </t>
  </si>
  <si>
    <t xml:space="preserve">     Gate, Locks &amp; Entrance Light Maintenance</t>
  </si>
  <si>
    <t>Road Maintenance Total</t>
  </si>
  <si>
    <t xml:space="preserve">     Gate Transmitters</t>
  </si>
  <si>
    <t>NET GAIN (LOSS)</t>
  </si>
  <si>
    <t>OWNERS' ASSOCIATION</t>
  </si>
  <si>
    <t>Lot Transfer Fees</t>
  </si>
  <si>
    <t xml:space="preserve">     Snow Removal</t>
  </si>
  <si>
    <t>Bridge Inspection</t>
  </si>
  <si>
    <t xml:space="preserve">     Fencing</t>
  </si>
  <si>
    <t>Interest - Bank Account Earnings (checking &amp; savings)</t>
  </si>
  <si>
    <t>Bridge Repair</t>
  </si>
  <si>
    <t>Collection of lien receivable(s)</t>
  </si>
  <si>
    <t>Contingency for current liens</t>
  </si>
  <si>
    <t>Delinquency Interest - 1% Monthly &amp; 10% Past Due Fee</t>
  </si>
  <si>
    <t>Discount for annual pre-pays (74 lot owners)</t>
  </si>
  <si>
    <t>2022 - 2023</t>
  </si>
  <si>
    <t>Gross General Assessment Income - 84 Lots - $70/Month</t>
  </si>
  <si>
    <t>Anticipated assessments income 2022 - 2023</t>
  </si>
  <si>
    <t>Assessments paid beyond FY</t>
  </si>
  <si>
    <t>Mosquito Control Pellets</t>
  </si>
  <si>
    <t>Other Income</t>
  </si>
  <si>
    <t>Reserve Fund</t>
  </si>
  <si>
    <t xml:space="preserve">     Signs</t>
  </si>
  <si>
    <t xml:space="preserve">     Culvert Repair</t>
  </si>
  <si>
    <t xml:space="preserve">     Spring Road Maintenance</t>
  </si>
  <si>
    <r>
      <t xml:space="preserve">          </t>
    </r>
    <r>
      <rPr>
        <sz val="12"/>
        <rFont val="Times New Roman"/>
        <family val="1"/>
      </rPr>
      <t>Binder</t>
    </r>
  </si>
  <si>
    <t xml:space="preserve">          Gravel</t>
  </si>
  <si>
    <r>
      <t xml:space="preserve">          </t>
    </r>
    <r>
      <rPr>
        <sz val="12"/>
        <rFont val="Times New Roman"/>
        <family val="1"/>
      </rPr>
      <t>Preparation</t>
    </r>
  </si>
  <si>
    <t xml:space="preserve">          Misc.</t>
  </si>
  <si>
    <r>
      <t xml:space="preserve">    </t>
    </r>
    <r>
      <rPr>
        <sz val="12"/>
        <rFont val="Times New Roman"/>
        <family val="1"/>
      </rPr>
      <t xml:space="preserve"> P.O. Box, State Corp. Fee, Supplies, Zoom)</t>
    </r>
  </si>
  <si>
    <t>Trash Revenue - $12/Month (59 residents)</t>
  </si>
  <si>
    <t>Trash Disposal - Dumpster Rent WM</t>
  </si>
  <si>
    <t>Trash Carryover</t>
  </si>
  <si>
    <t>assume 5% increase Jan. 2023</t>
  </si>
  <si>
    <t>TRASH (not part of Budget)</t>
  </si>
  <si>
    <t>Proposed Budget</t>
  </si>
  <si>
    <t>FY2022-2023</t>
  </si>
  <si>
    <t xml:space="preserve">     Weed Control - Spraying Right of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</si>
</sst>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2"/>
      <name val="Helv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doubleAccounting"/>
      <sz val="12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u/>
      <sz val="12"/>
      <color theme="10"/>
      <name val="Helv"/>
    </font>
    <font>
      <u/>
      <sz val="12"/>
      <color theme="11"/>
      <name val="Helv"/>
    </font>
    <font>
      <sz val="8"/>
      <name val="Helv"/>
    </font>
    <font>
      <sz val="12"/>
      <color theme="5" tint="-0.249977111117893"/>
      <name val="Times New Roman"/>
    </font>
    <font>
      <sz val="14"/>
      <color theme="5" tint="-0.249977111117893"/>
      <name val="Times New Roman"/>
    </font>
    <font>
      <sz val="12"/>
      <color theme="5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/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4" fontId="11" fillId="0" borderId="0" xfId="0" applyNumberFormat="1" applyFont="1" applyBorder="1" applyAlignment="1">
      <alignment wrapText="1"/>
    </xf>
    <xf numFmtId="0" fontId="3" fillId="4" borderId="0" xfId="0" applyFont="1" applyFill="1" applyBorder="1"/>
    <xf numFmtId="164" fontId="5" fillId="4" borderId="0" xfId="1" applyNumberFormat="1" applyFont="1" applyFill="1" applyBorder="1" applyProtection="1"/>
    <xf numFmtId="164" fontId="1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3" xfId="0" applyFont="1" applyBorder="1"/>
    <xf numFmtId="164" fontId="4" fillId="0" borderId="11" xfId="1" applyNumberFormat="1" applyFont="1" applyBorder="1" applyProtection="1"/>
    <xf numFmtId="0" fontId="3" fillId="0" borderId="8" xfId="0" applyFont="1" applyBorder="1"/>
    <xf numFmtId="37" fontId="3" fillId="0" borderId="12" xfId="0" applyNumberFormat="1" applyFont="1" applyBorder="1" applyProtection="1"/>
    <xf numFmtId="37" fontId="3" fillId="0" borderId="13" xfId="0" applyNumberFormat="1" applyFont="1" applyBorder="1" applyProtection="1"/>
    <xf numFmtId="37" fontId="4" fillId="0" borderId="10" xfId="0" applyNumberFormat="1" applyFont="1" applyBorder="1" applyProtection="1"/>
    <xf numFmtId="164" fontId="4" fillId="0" borderId="6" xfId="1" applyNumberFormat="1" applyFont="1" applyBorder="1" applyProtection="1"/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7" fillId="0" borderId="9" xfId="1" applyNumberFormat="1" applyFont="1" applyBorder="1" applyProtection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8" xfId="0" applyFont="1" applyBorder="1"/>
    <xf numFmtId="164" fontId="4" fillId="0" borderId="19" xfId="1" applyNumberFormat="1" applyFont="1" applyBorder="1" applyProtection="1"/>
    <xf numFmtId="0" fontId="4" fillId="0" borderId="6" xfId="0" applyFont="1" applyBorder="1"/>
    <xf numFmtId="39" fontId="4" fillId="0" borderId="18" xfId="0" applyNumberFormat="1" applyFont="1" applyBorder="1" applyProtection="1"/>
    <xf numFmtId="37" fontId="4" fillId="0" borderId="6" xfId="0" applyNumberFormat="1" applyFont="1" applyBorder="1" applyProtection="1"/>
    <xf numFmtId="0" fontId="4" fillId="0" borderId="20" xfId="0" applyFont="1" applyBorder="1"/>
    <xf numFmtId="41" fontId="4" fillId="0" borderId="11" xfId="1" applyNumberFormat="1" applyFont="1" applyBorder="1" applyProtection="1"/>
    <xf numFmtId="37" fontId="4" fillId="0" borderId="6" xfId="1" applyNumberFormat="1" applyFont="1" applyBorder="1" applyProtection="1"/>
    <xf numFmtId="37" fontId="3" fillId="2" borderId="6" xfId="0" applyNumberFormat="1" applyFont="1" applyFill="1" applyBorder="1" applyProtection="1"/>
    <xf numFmtId="0" fontId="3" fillId="0" borderId="18" xfId="0" applyFont="1" applyBorder="1"/>
    <xf numFmtId="37" fontId="3" fillId="0" borderId="6" xfId="1" applyNumberFormat="1" applyFont="1" applyBorder="1" applyProtection="1"/>
    <xf numFmtId="37" fontId="4" fillId="2" borderId="6" xfId="1" applyNumberFormat="1" applyFont="1" applyFill="1" applyBorder="1" applyProtection="1"/>
    <xf numFmtId="164" fontId="4" fillId="2" borderId="6" xfId="1" applyNumberFormat="1" applyFont="1" applyFill="1" applyBorder="1" applyProtection="1"/>
    <xf numFmtId="44" fontId="4" fillId="0" borderId="6" xfId="1" applyFont="1" applyBorder="1" applyProtection="1"/>
    <xf numFmtId="0" fontId="3" fillId="0" borderId="13" xfId="0" applyFont="1" applyBorder="1"/>
    <xf numFmtId="0" fontId="2" fillId="0" borderId="16" xfId="0" applyFont="1" applyBorder="1" applyAlignment="1">
      <alignment horizontal="center"/>
    </xf>
    <xf numFmtId="0" fontId="3" fillId="0" borderId="17" xfId="0" applyFont="1" applyBorder="1"/>
    <xf numFmtId="0" fontId="11" fillId="0" borderId="0" xfId="0" applyFont="1" applyFill="1" applyBorder="1" applyAlignment="1">
      <alignment wrapText="1"/>
    </xf>
    <xf numFmtId="0" fontId="4" fillId="0" borderId="18" xfId="0" applyFont="1" applyBorder="1" applyAlignment="1">
      <alignment horizontal="left"/>
    </xf>
    <xf numFmtId="39" fontId="4" fillId="3" borderId="18" xfId="0" applyNumberFormat="1" applyFont="1" applyFill="1" applyBorder="1" applyProtection="1"/>
    <xf numFmtId="0" fontId="4" fillId="0" borderId="21" xfId="0" applyFont="1" applyBorder="1"/>
    <xf numFmtId="0" fontId="13" fillId="0" borderId="0" xfId="0" applyFont="1" applyBorder="1" applyAlignment="1">
      <alignment wrapText="1"/>
    </xf>
    <xf numFmtId="3" fontId="4" fillId="0" borderId="6" xfId="0" applyNumberFormat="1" applyFont="1" applyBorder="1"/>
    <xf numFmtId="3" fontId="4" fillId="3" borderId="6" xfId="0" applyNumberFormat="1" applyFont="1" applyFill="1" applyBorder="1" applyProtection="1"/>
    <xf numFmtId="3" fontId="4" fillId="2" borderId="12" xfId="0" applyNumberFormat="1" applyFont="1" applyFill="1" applyBorder="1" applyProtection="1"/>
    <xf numFmtId="0" fontId="4" fillId="0" borderId="14" xfId="0" applyFont="1" applyBorder="1" applyAlignment="1">
      <alignment horizontal="center" vertical="center"/>
    </xf>
    <xf numFmtId="37" fontId="3" fillId="0" borderId="11" xfId="0" applyNumberFormat="1" applyFont="1" applyFill="1" applyBorder="1" applyProtection="1"/>
    <xf numFmtId="37" fontId="3" fillId="0" borderId="6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3" fillId="0" borderId="6" xfId="0" applyNumberFormat="1" applyFont="1" applyBorder="1" applyProtection="1"/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K63"/>
  <sheetViews>
    <sheetView showGridLines="0" tabSelected="1" topLeftCell="A16" zoomScale="75" zoomScaleNormal="75" zoomScalePageLayoutView="125" workbookViewId="0">
      <selection activeCell="A43" sqref="A43"/>
    </sheetView>
  </sheetViews>
  <sheetFormatPr defaultColWidth="9.81640625" defaultRowHeight="15.6" x14ac:dyDescent="0.3"/>
  <cols>
    <col min="1" max="1" width="45.54296875" style="1" customWidth="1"/>
    <col min="2" max="2" width="11.81640625" style="2" customWidth="1"/>
    <col min="3" max="3" width="39.6328125" style="7" customWidth="1"/>
    <col min="4" max="16384" width="9.81640625" style="1"/>
  </cols>
  <sheetData>
    <row r="1" spans="1:11" ht="17.399999999999999" x14ac:dyDescent="0.3">
      <c r="A1" s="16" t="s">
        <v>5</v>
      </c>
      <c r="B1" s="17"/>
    </row>
    <row r="2" spans="1:11" ht="17.399999999999999" x14ac:dyDescent="0.3">
      <c r="A2" s="18" t="s">
        <v>20</v>
      </c>
      <c r="B2" s="19"/>
    </row>
    <row r="3" spans="1:11" ht="17.399999999999999" x14ac:dyDescent="0.3">
      <c r="A3" s="20"/>
      <c r="B3" s="21" t="s">
        <v>31</v>
      </c>
      <c r="C3" s="8"/>
    </row>
    <row r="4" spans="1:11" ht="17.399999999999999" x14ac:dyDescent="0.3">
      <c r="A4" s="23" t="s">
        <v>51</v>
      </c>
      <c r="B4" s="22"/>
      <c r="C4" s="8"/>
    </row>
    <row r="5" spans="1:11" s="3" customFormat="1" ht="18" x14ac:dyDescent="0.3">
      <c r="A5" s="23" t="s">
        <v>52</v>
      </c>
      <c r="B5" s="24" t="s">
        <v>4</v>
      </c>
      <c r="C5" s="9"/>
    </row>
    <row r="6" spans="1:11" s="4" customFormat="1" ht="16.2" thickBot="1" x14ac:dyDescent="0.35">
      <c r="A6" s="25"/>
      <c r="B6" s="26">
        <v>44834</v>
      </c>
      <c r="C6" s="10"/>
    </row>
    <row r="7" spans="1:11" s="5" customFormat="1" ht="16.2" thickBot="1" x14ac:dyDescent="0.35">
      <c r="A7" s="64" t="s">
        <v>11</v>
      </c>
      <c r="B7" s="37"/>
      <c r="C7" s="7"/>
    </row>
    <row r="8" spans="1:11" x14ac:dyDescent="0.3">
      <c r="A8" s="38" t="s">
        <v>32</v>
      </c>
      <c r="B8" s="40">
        <f>(70*12*84)</f>
        <v>70560</v>
      </c>
    </row>
    <row r="9" spans="1:11" ht="30" customHeight="1" x14ac:dyDescent="0.3">
      <c r="A9" s="39" t="s">
        <v>30</v>
      </c>
      <c r="B9" s="33">
        <f>+(76*-30)</f>
        <v>-2280</v>
      </c>
    </row>
    <row r="10" spans="1:11" ht="30" customHeight="1" x14ac:dyDescent="0.3">
      <c r="A10" s="39" t="s">
        <v>28</v>
      </c>
      <c r="B10" s="33"/>
      <c r="D10" s="2"/>
      <c r="E10" s="2"/>
      <c r="F10" s="2"/>
      <c r="G10" s="2"/>
      <c r="H10" s="2"/>
      <c r="I10" s="2"/>
      <c r="J10" s="2"/>
      <c r="K10" s="2"/>
    </row>
    <row r="11" spans="1:11" ht="18" customHeight="1" x14ac:dyDescent="0.3">
      <c r="A11" s="39" t="s">
        <v>33</v>
      </c>
      <c r="B11" s="33">
        <f>SUM(B8:B10)</f>
        <v>68280</v>
      </c>
      <c r="D11" s="2"/>
      <c r="E11" s="2"/>
      <c r="F11" s="2"/>
      <c r="G11" s="2"/>
      <c r="H11" s="2"/>
      <c r="I11" s="2"/>
      <c r="J11" s="2"/>
      <c r="K11" s="2"/>
    </row>
    <row r="12" spans="1:11" ht="18" customHeight="1" x14ac:dyDescent="0.3">
      <c r="A12" s="39" t="s">
        <v>34</v>
      </c>
      <c r="B12" s="41"/>
      <c r="C12" s="8"/>
      <c r="D12" s="2"/>
      <c r="E12" s="2"/>
      <c r="F12" s="2"/>
      <c r="G12" s="2"/>
      <c r="H12" s="2"/>
      <c r="I12" s="2"/>
      <c r="J12" s="2"/>
      <c r="K12" s="2"/>
    </row>
    <row r="13" spans="1:11" ht="30" customHeight="1" x14ac:dyDescent="0.3">
      <c r="A13" s="42" t="s">
        <v>29</v>
      </c>
      <c r="B13" s="43">
        <v>0</v>
      </c>
      <c r="D13" s="2"/>
      <c r="E13" s="2"/>
      <c r="F13" s="2"/>
      <c r="G13" s="2"/>
      <c r="H13" s="2"/>
      <c r="I13" s="2"/>
      <c r="J13" s="2"/>
      <c r="K13" s="2"/>
    </row>
    <row r="14" spans="1:11" x14ac:dyDescent="0.3">
      <c r="A14" s="42" t="s">
        <v>9</v>
      </c>
      <c r="B14" s="43">
        <v>300</v>
      </c>
      <c r="D14" s="2"/>
      <c r="E14" s="2"/>
      <c r="F14" s="2"/>
      <c r="G14" s="2"/>
      <c r="H14" s="2"/>
      <c r="I14" s="2"/>
      <c r="J14" s="2"/>
      <c r="K14" s="2"/>
    </row>
    <row r="15" spans="1:11" x14ac:dyDescent="0.3">
      <c r="A15" s="39" t="s">
        <v>25</v>
      </c>
      <c r="B15" s="43">
        <v>30</v>
      </c>
      <c r="D15" s="2"/>
      <c r="E15" s="2"/>
      <c r="F15" s="2"/>
      <c r="G15" s="2"/>
      <c r="H15" s="2"/>
      <c r="I15" s="2"/>
      <c r="J15" s="2"/>
      <c r="K15" s="2"/>
    </row>
    <row r="16" spans="1:11" x14ac:dyDescent="0.3">
      <c r="A16" s="42" t="s">
        <v>21</v>
      </c>
      <c r="B16" s="43">
        <v>100</v>
      </c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42" t="s">
        <v>35</v>
      </c>
      <c r="B17" s="43">
        <v>250</v>
      </c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42" t="s">
        <v>36</v>
      </c>
      <c r="B18" s="43">
        <v>36</v>
      </c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42" t="s">
        <v>27</v>
      </c>
      <c r="B19" s="43">
        <v>0</v>
      </c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34" t="s">
        <v>10</v>
      </c>
      <c r="B20" s="28">
        <f>SUM(B11:B19)</f>
        <v>68996</v>
      </c>
      <c r="D20" s="2"/>
      <c r="E20" s="2"/>
      <c r="F20" s="2"/>
      <c r="G20" s="2"/>
      <c r="H20" s="2"/>
      <c r="I20" s="2"/>
      <c r="J20" s="2"/>
      <c r="K20" s="2"/>
    </row>
    <row r="21" spans="1:11" ht="16.2" thickBot="1" x14ac:dyDescent="0.35">
      <c r="A21" s="29"/>
      <c r="B21" s="30"/>
      <c r="D21" s="2"/>
      <c r="E21" s="2"/>
      <c r="F21" s="2"/>
      <c r="G21" s="2"/>
      <c r="H21" s="2"/>
      <c r="I21" s="2"/>
      <c r="J21" s="2"/>
      <c r="K21" s="2"/>
    </row>
    <row r="22" spans="1:11" ht="16.2" thickBot="1" x14ac:dyDescent="0.35">
      <c r="A22" s="35" t="s">
        <v>12</v>
      </c>
      <c r="B22" s="31"/>
      <c r="D22" s="2"/>
      <c r="E22" s="2"/>
      <c r="F22" s="2"/>
      <c r="G22" s="2"/>
      <c r="H22" s="2"/>
      <c r="I22" s="2"/>
      <c r="J22" s="2"/>
      <c r="K22" s="2"/>
    </row>
    <row r="23" spans="1:11" x14ac:dyDescent="0.3">
      <c r="A23" s="27" t="s">
        <v>14</v>
      </c>
      <c r="B23" s="32"/>
      <c r="D23" s="2"/>
      <c r="E23" s="2"/>
      <c r="F23" s="2"/>
      <c r="G23" s="2"/>
      <c r="H23" s="2"/>
      <c r="I23" s="2"/>
      <c r="J23" s="2"/>
      <c r="K23" s="2"/>
    </row>
    <row r="24" spans="1:11" x14ac:dyDescent="0.3">
      <c r="A24" s="44" t="s">
        <v>45</v>
      </c>
      <c r="B24" s="45">
        <v>500</v>
      </c>
    </row>
    <row r="25" spans="1:11" x14ac:dyDescent="0.3">
      <c r="A25" s="39" t="s">
        <v>2</v>
      </c>
      <c r="B25" s="43">
        <v>100</v>
      </c>
    </row>
    <row r="26" spans="1:11" x14ac:dyDescent="0.3">
      <c r="A26" s="39" t="s">
        <v>23</v>
      </c>
      <c r="B26" s="43">
        <v>0</v>
      </c>
    </row>
    <row r="27" spans="1:11" x14ac:dyDescent="0.3">
      <c r="A27" s="39" t="s">
        <v>26</v>
      </c>
      <c r="B27" s="43">
        <v>0</v>
      </c>
    </row>
    <row r="28" spans="1:11" x14ac:dyDescent="0.3">
      <c r="A28" s="39" t="s">
        <v>1</v>
      </c>
      <c r="B28" s="43">
        <v>150</v>
      </c>
    </row>
    <row r="29" spans="1:11" ht="15" customHeight="1" x14ac:dyDescent="0.3">
      <c r="A29" s="39" t="s">
        <v>15</v>
      </c>
      <c r="B29" s="43">
        <v>2000</v>
      </c>
    </row>
    <row r="30" spans="1:11" x14ac:dyDescent="0.3">
      <c r="A30" s="39" t="s">
        <v>3</v>
      </c>
      <c r="B30" s="46">
        <v>1300</v>
      </c>
    </row>
    <row r="31" spans="1:11" x14ac:dyDescent="0.3">
      <c r="A31" s="39" t="s">
        <v>35</v>
      </c>
      <c r="B31" s="46">
        <v>800</v>
      </c>
    </row>
    <row r="32" spans="1:11" x14ac:dyDescent="0.3">
      <c r="A32" s="39" t="s">
        <v>37</v>
      </c>
      <c r="B32" s="46">
        <f>+B11*0.03</f>
        <v>2048.4</v>
      </c>
    </row>
    <row r="33" spans="1:7" x14ac:dyDescent="0.3">
      <c r="A33" s="39" t="s">
        <v>7</v>
      </c>
      <c r="B33" s="66"/>
    </row>
    <row r="34" spans="1:7" x14ac:dyDescent="0.3">
      <c r="A34" s="44" t="s">
        <v>38</v>
      </c>
      <c r="B34" s="65"/>
    </row>
    <row r="35" spans="1:7" x14ac:dyDescent="0.3">
      <c r="A35" s="39" t="s">
        <v>39</v>
      </c>
      <c r="B35" s="66"/>
    </row>
    <row r="36" spans="1:7" x14ac:dyDescent="0.3">
      <c r="A36" s="39" t="s">
        <v>40</v>
      </c>
      <c r="B36" s="67">
        <v>52848</v>
      </c>
    </row>
    <row r="37" spans="1:7" x14ac:dyDescent="0.3">
      <c r="A37" s="39" t="s">
        <v>41</v>
      </c>
      <c r="B37" s="47">
        <f>+B36*0.32</f>
        <v>16911.36</v>
      </c>
      <c r="C37" s="11"/>
      <c r="G37" s="6"/>
    </row>
    <row r="38" spans="1:7" x14ac:dyDescent="0.3">
      <c r="A38" s="48" t="s">
        <v>42</v>
      </c>
      <c r="B38" s="47">
        <f>+B36*0.4</f>
        <v>21139.200000000001</v>
      </c>
    </row>
    <row r="39" spans="1:7" x14ac:dyDescent="0.3">
      <c r="A39" s="39" t="s">
        <v>43</v>
      </c>
      <c r="B39" s="47">
        <f>+B36*0.28+1</f>
        <v>14798.44</v>
      </c>
    </row>
    <row r="40" spans="1:7" x14ac:dyDescent="0.3">
      <c r="A40" s="48" t="s">
        <v>44</v>
      </c>
      <c r="B40" s="49">
        <v>0</v>
      </c>
      <c r="C40" s="14"/>
    </row>
    <row r="41" spans="1:7" x14ac:dyDescent="0.3">
      <c r="A41" s="39" t="s">
        <v>22</v>
      </c>
      <c r="B41" s="50">
        <v>8000</v>
      </c>
    </row>
    <row r="42" spans="1:7" x14ac:dyDescent="0.3">
      <c r="A42" s="39" t="s">
        <v>53</v>
      </c>
      <c r="B42" s="50">
        <v>300</v>
      </c>
    </row>
    <row r="43" spans="1:7" x14ac:dyDescent="0.3">
      <c r="A43" s="39" t="s">
        <v>17</v>
      </c>
      <c r="B43" s="51">
        <f>SUM(B34+B35+B36+B41+C37+B42)</f>
        <v>61148</v>
      </c>
    </row>
    <row r="44" spans="1:7" x14ac:dyDescent="0.3">
      <c r="A44" s="39" t="s">
        <v>0</v>
      </c>
      <c r="B44" s="52"/>
      <c r="C44" s="8"/>
    </row>
    <row r="45" spans="1:7" x14ac:dyDescent="0.3">
      <c r="A45" s="39" t="s">
        <v>8</v>
      </c>
      <c r="B45" s="47">
        <v>350</v>
      </c>
    </row>
    <row r="46" spans="1:7" x14ac:dyDescent="0.3">
      <c r="A46" s="48" t="s">
        <v>24</v>
      </c>
      <c r="B46" s="47">
        <v>200</v>
      </c>
    </row>
    <row r="47" spans="1:7" x14ac:dyDescent="0.3">
      <c r="A47" s="48" t="s">
        <v>16</v>
      </c>
      <c r="B47" s="68">
        <v>100</v>
      </c>
    </row>
    <row r="48" spans="1:7" x14ac:dyDescent="0.3">
      <c r="A48" s="48" t="s">
        <v>18</v>
      </c>
      <c r="B48" s="68">
        <v>300</v>
      </c>
    </row>
    <row r="49" spans="1:3" x14ac:dyDescent="0.3">
      <c r="A49" s="39" t="s">
        <v>6</v>
      </c>
      <c r="B49" s="33">
        <f>SUM(B45:B48)</f>
        <v>950</v>
      </c>
    </row>
    <row r="50" spans="1:3" x14ac:dyDescent="0.3">
      <c r="A50" s="27"/>
      <c r="B50" s="28"/>
      <c r="C50" s="15"/>
    </row>
    <row r="51" spans="1:3" x14ac:dyDescent="0.3">
      <c r="A51" s="34" t="s">
        <v>13</v>
      </c>
      <c r="B51" s="33">
        <f>SUM(B24+B25+B26+B27+B28+B29+B30+B31+B32+B43+B49)</f>
        <v>68996.399999999994</v>
      </c>
    </row>
    <row r="52" spans="1:3" ht="16.2" thickBot="1" x14ac:dyDescent="0.35">
      <c r="A52" s="29"/>
      <c r="B52" s="53"/>
      <c r="C52" s="8"/>
    </row>
    <row r="53" spans="1:3" ht="16.2" thickBot="1" x14ac:dyDescent="0.35">
      <c r="A53" s="35" t="s">
        <v>19</v>
      </c>
      <c r="B53" s="36">
        <f>SUM(B20-B51)</f>
        <v>-0.39999999999417923</v>
      </c>
      <c r="C53" s="8"/>
    </row>
    <row r="54" spans="1:3" s="2" customFormat="1" ht="18" thickBot="1" x14ac:dyDescent="0.5">
      <c r="A54" s="12"/>
      <c r="B54" s="13"/>
      <c r="C54" s="56"/>
    </row>
    <row r="55" spans="1:3" s="2" customFormat="1" ht="20.100000000000001" customHeight="1" x14ac:dyDescent="0.3">
      <c r="A55" s="54" t="s">
        <v>50</v>
      </c>
      <c r="B55" s="55"/>
      <c r="C55" s="7"/>
    </row>
    <row r="56" spans="1:3" s="2" customFormat="1" ht="20.100000000000001" customHeight="1" x14ac:dyDescent="0.3">
      <c r="A56" s="57" t="s">
        <v>48</v>
      </c>
      <c r="B56" s="61">
        <v>3299</v>
      </c>
      <c r="C56" s="7"/>
    </row>
    <row r="57" spans="1:3" ht="20.100000000000001" customHeight="1" x14ac:dyDescent="0.3">
      <c r="A57" s="58" t="s">
        <v>46</v>
      </c>
      <c r="B57" s="62">
        <f>12*12*59</f>
        <v>8496</v>
      </c>
    </row>
    <row r="58" spans="1:3" ht="20.100000000000001" customHeight="1" thickBot="1" x14ac:dyDescent="0.35">
      <c r="A58" s="59" t="s">
        <v>47</v>
      </c>
      <c r="B58" s="63">
        <v>8570</v>
      </c>
      <c r="C58" s="60" t="s">
        <v>49</v>
      </c>
    </row>
    <row r="59" spans="1:3" ht="20.100000000000001" customHeight="1" thickBot="1" x14ac:dyDescent="0.35">
      <c r="A59" s="35" t="s">
        <v>19</v>
      </c>
      <c r="B59" s="36">
        <f>B56+B57-B58</f>
        <v>3225</v>
      </c>
      <c r="C59" s="8"/>
    </row>
    <row r="63" spans="1:3" x14ac:dyDescent="0.3">
      <c r="A63" s="7"/>
    </row>
  </sheetData>
  <phoneticPr fontId="10" type="noConversion"/>
  <printOptions horizontalCentered="1" verticalCentered="1"/>
  <pageMargins left="0.25" right="0.25" top="0" bottom="0" header="0.19" footer="0.5"/>
  <pageSetup scale="73" fitToWidth="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Lincoln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Beebe</dc:creator>
  <cp:lastModifiedBy>bevma</cp:lastModifiedBy>
  <cp:lastPrinted>2022-07-02T19:23:56Z</cp:lastPrinted>
  <dcterms:created xsi:type="dcterms:W3CDTF">1998-09-13T17:13:00Z</dcterms:created>
  <dcterms:modified xsi:type="dcterms:W3CDTF">2022-07-22T20:59:33Z</dcterms:modified>
</cp:coreProperties>
</file>